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Datenka\Website Würenlingen\Elektrizitätsversorgung\"/>
    </mc:Choice>
  </mc:AlternateContent>
  <bookViews>
    <workbookView xWindow="0" yWindow="0" windowWidth="28770" windowHeight="14070"/>
  </bookViews>
  <sheets>
    <sheet name="2022_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D30" i="1"/>
  <c r="D29" i="1"/>
  <c r="E30" i="1" l="1"/>
  <c r="Q15" i="1"/>
  <c r="P15" i="1"/>
  <c r="P16" i="1"/>
  <c r="Q16" i="1"/>
  <c r="P19" i="1"/>
  <c r="Q19" i="1"/>
  <c r="P20" i="1"/>
  <c r="Q20" i="1"/>
  <c r="T32" i="1"/>
  <c r="R16" i="1" l="1"/>
  <c r="T16" i="1" s="1"/>
  <c r="V16" i="1" s="1"/>
  <c r="W16" i="1" s="1"/>
  <c r="R19" i="1"/>
  <c r="T19" i="1" s="1"/>
  <c r="V19" i="1" s="1"/>
  <c r="W19" i="1" s="1"/>
  <c r="R15" i="1"/>
  <c r="T15" i="1" s="1"/>
  <c r="V15" i="1" s="1"/>
  <c r="W15" i="1" s="1"/>
  <c r="R20" i="1"/>
  <c r="T20" i="1" s="1"/>
  <c r="V20" i="1" s="1"/>
  <c r="V32" i="1"/>
  <c r="W32" i="1" s="1"/>
  <c r="H32" i="1"/>
  <c r="J32" i="1" s="1"/>
  <c r="Q30" i="1"/>
  <c r="P30" i="1"/>
  <c r="E29" i="1"/>
  <c r="Q29" i="1" s="1"/>
  <c r="P29" i="1"/>
  <c r="F20" i="1"/>
  <c r="H20" i="1" s="1"/>
  <c r="J20" i="1" s="1"/>
  <c r="K20" i="1" s="1"/>
  <c r="F19" i="1"/>
  <c r="H19" i="1" s="1"/>
  <c r="J19" i="1" s="1"/>
  <c r="K19" i="1" s="1"/>
  <c r="F16" i="1"/>
  <c r="H16" i="1" s="1"/>
  <c r="H15" i="1"/>
  <c r="J15" i="1" s="1"/>
  <c r="W20" i="1" l="1"/>
  <c r="W23" i="1" s="1"/>
  <c r="R29" i="1"/>
  <c r="T29" i="1" s="1"/>
  <c r="R30" i="1"/>
  <c r="T30" i="1" s="1"/>
  <c r="F29" i="1"/>
  <c r="H29" i="1" s="1"/>
  <c r="F30" i="1"/>
  <c r="H30" i="1" s="1"/>
  <c r="J16" i="1"/>
  <c r="K16" i="1" s="1"/>
  <c r="K32" i="1"/>
  <c r="K15" i="1"/>
  <c r="V30" i="1" l="1"/>
  <c r="W30" i="1" s="1"/>
  <c r="V29" i="1"/>
  <c r="W29" i="1" s="1"/>
  <c r="J30" i="1"/>
  <c r="K30" i="1" s="1"/>
  <c r="F37" i="1"/>
  <c r="R37" i="1" s="1"/>
  <c r="T37" i="1" s="1"/>
  <c r="K23" i="1"/>
  <c r="J29" i="1"/>
  <c r="K29" i="1" s="1"/>
  <c r="W35" i="1" l="1"/>
  <c r="V37" i="1"/>
  <c r="W37" i="1" s="1"/>
  <c r="F38" i="1"/>
  <c r="R38" i="1" s="1"/>
  <c r="T38" i="1" s="1"/>
  <c r="H37" i="1"/>
  <c r="K35" i="1"/>
  <c r="V38" i="1" l="1"/>
  <c r="W38" i="1" s="1"/>
  <c r="J37" i="1"/>
  <c r="K37" i="1" s="1"/>
  <c r="F39" i="1"/>
  <c r="R39" i="1" s="1"/>
  <c r="T39" i="1" s="1"/>
  <c r="H38" i="1"/>
  <c r="V39" i="1" l="1"/>
  <c r="W39" i="1" s="1"/>
  <c r="W42" i="1" s="1"/>
  <c r="W44" i="1" s="1"/>
  <c r="H39" i="1"/>
  <c r="J39" i="1" s="1"/>
  <c r="K39" i="1" s="1"/>
  <c r="J38" i="1"/>
  <c r="K38" i="1" s="1"/>
  <c r="K42" i="1" l="1"/>
  <c r="K44" i="1" s="1"/>
</calcChain>
</file>

<file path=xl/comments1.xml><?xml version="1.0" encoding="utf-8"?>
<comments xmlns="http://schemas.openxmlformats.org/spreadsheetml/2006/main">
  <authors>
    <author>Patrick Ecabert</author>
  </authors>
  <commentList>
    <comment ref="D15" authorId="0" shapeId="0">
      <text>
        <r>
          <rPr>
            <b/>
            <sz val="9"/>
            <color indexed="81"/>
            <rFont val="Segoe UI"/>
            <charset val="1"/>
          </rPr>
          <t>TWW:</t>
        </r>
        <r>
          <rPr>
            <sz val="9"/>
            <color indexed="81"/>
            <rFont val="Segoe UI"/>
            <charset val="1"/>
          </rPr>
          <t xml:space="preserve">
Auf der Rechnung vom 12.05.22 finden Sie auf der zweiten Seite die Angaben zum alten Stand Ihres Stromzählers.</t>
        </r>
      </text>
    </comment>
    <comment ref="E15" authorId="0" shapeId="0">
      <text>
        <r>
          <rPr>
            <b/>
            <sz val="9"/>
            <color indexed="81"/>
            <rFont val="Segoe UI"/>
            <charset val="1"/>
          </rPr>
          <t xml:space="preserve">TWW:
</t>
        </r>
        <r>
          <rPr>
            <sz val="9"/>
            <color indexed="81"/>
            <rFont val="Segoe UI"/>
            <family val="2"/>
          </rPr>
          <t>Auf der Rechnung vom 12.05.22 finden Sie auf der zweiten Seite die Angaben zum neuen Stand Ihres Stromzählers.</t>
        </r>
      </text>
    </comment>
    <comment ref="D16" authorId="0" shapeId="0">
      <text>
        <r>
          <rPr>
            <b/>
            <sz val="9"/>
            <color indexed="81"/>
            <rFont val="Segoe UI"/>
            <charset val="1"/>
          </rPr>
          <t xml:space="preserve">TWW:
</t>
        </r>
        <r>
          <rPr>
            <sz val="9"/>
            <color indexed="81"/>
            <rFont val="Segoe UI"/>
            <family val="2"/>
          </rPr>
          <t>Auf der Rechnung vom 12.05.22 finden Sie auf der zweiten Seite die Angaben zum neuen Stand Ihres Stromzählers.</t>
        </r>
      </text>
    </comment>
    <comment ref="E16" authorId="0" shapeId="0">
      <text>
        <r>
          <rPr>
            <b/>
            <sz val="9"/>
            <color indexed="81"/>
            <rFont val="Segoe UI"/>
            <charset val="1"/>
          </rPr>
          <t xml:space="preserve">TWW:
</t>
        </r>
        <r>
          <rPr>
            <sz val="9"/>
            <color indexed="81"/>
            <rFont val="Segoe UI"/>
            <family val="2"/>
          </rPr>
          <t>Auf der Rechnung vom 12.05.22 finden Sie auf der zweiten Seite die Angaben zum neuen Stand Ihres Stromzählers.</t>
        </r>
      </text>
    </comment>
    <comment ref="D19" authorId="0" shapeId="0">
      <text>
        <r>
          <rPr>
            <b/>
            <sz val="9"/>
            <color indexed="81"/>
            <rFont val="Segoe UI"/>
            <charset val="1"/>
          </rPr>
          <t>TWW:</t>
        </r>
        <r>
          <rPr>
            <sz val="9"/>
            <color indexed="81"/>
            <rFont val="Segoe UI"/>
            <charset val="1"/>
          </rPr>
          <t xml:space="preserve">
Auf der Rechnung vom 12.05.22 finden Sie auf der zweiten Seite die Angaben zum alten Stand Ihres Stromzählers.</t>
        </r>
      </text>
    </comment>
    <comment ref="E19" authorId="0" shapeId="0">
      <text>
        <r>
          <rPr>
            <b/>
            <sz val="9"/>
            <color indexed="81"/>
            <rFont val="Segoe UI"/>
            <charset val="1"/>
          </rPr>
          <t xml:space="preserve">TWW:
</t>
        </r>
        <r>
          <rPr>
            <sz val="9"/>
            <color indexed="81"/>
            <rFont val="Segoe UI"/>
            <family val="2"/>
          </rPr>
          <t>Auf der Rechnung vom 12.05.22 finden Sie auf der zweiten Seite die Angaben zum neuen Stand Ihres Stromzählers.</t>
        </r>
      </text>
    </comment>
    <comment ref="D20" authorId="0" shapeId="0">
      <text>
        <r>
          <rPr>
            <b/>
            <sz val="9"/>
            <color indexed="81"/>
            <rFont val="Segoe UI"/>
            <charset val="1"/>
          </rPr>
          <t xml:space="preserve">TWW:
</t>
        </r>
        <r>
          <rPr>
            <sz val="9"/>
            <color indexed="81"/>
            <rFont val="Segoe UI"/>
            <family val="2"/>
          </rPr>
          <t>Auf der Rechnung vom 12.05.22 finden Sie auf der zweiten Seite die Angaben zum neuen Stand Ihres Stromzählers.</t>
        </r>
      </text>
    </comment>
    <comment ref="E20" authorId="0" shapeId="0">
      <text>
        <r>
          <rPr>
            <b/>
            <sz val="9"/>
            <color indexed="81"/>
            <rFont val="Segoe UI"/>
            <charset val="1"/>
          </rPr>
          <t xml:space="preserve">TWW:
</t>
        </r>
        <r>
          <rPr>
            <sz val="9"/>
            <color indexed="81"/>
            <rFont val="Segoe UI"/>
            <family val="2"/>
          </rPr>
          <t>Auf der Rechnung vom 12.05.22 finden Sie auf der zweiten Seite die Angaben zum neuen Stand Ihres Stromzählers.</t>
        </r>
      </text>
    </comment>
  </commentList>
</comments>
</file>

<file path=xl/sharedStrings.xml><?xml version="1.0" encoding="utf-8"?>
<sst xmlns="http://schemas.openxmlformats.org/spreadsheetml/2006/main" count="80" uniqueCount="35">
  <si>
    <t>Stromrechner Gde Würenlingen</t>
  </si>
  <si>
    <t>Strom Einheitstarif Energie</t>
  </si>
  <si>
    <t>Zone 2</t>
  </si>
  <si>
    <t>Zone 1</t>
  </si>
  <si>
    <t>Stand alt</t>
  </si>
  <si>
    <t>Stand neu</t>
  </si>
  <si>
    <t>Verbrau</t>
  </si>
  <si>
    <t>Betrag</t>
  </si>
  <si>
    <t>MWSt.</t>
  </si>
  <si>
    <t>Satz</t>
  </si>
  <si>
    <t>Total</t>
  </si>
  <si>
    <t>inkl.</t>
  </si>
  <si>
    <t>kWh</t>
  </si>
  <si>
    <t>CHF</t>
  </si>
  <si>
    <t>Netznutzung</t>
  </si>
  <si>
    <t>Strom Einheitstarif Netznutzung</t>
  </si>
  <si>
    <t>Monate</t>
  </si>
  <si>
    <t>Grundpreis Strom  6 Monate</t>
  </si>
  <si>
    <t>Konzessionsabgabe</t>
  </si>
  <si>
    <t>Swissgrid MKF+Schutz Gw+Fi</t>
  </si>
  <si>
    <t>Swissgrid Systemdienstleistungen</t>
  </si>
  <si>
    <t>Total Objekt</t>
  </si>
  <si>
    <t>(Bitte beachten Sie die Rundungsdifferenz zu Ihrer Energie-Rechnung 2022 = Rappenbereich)</t>
  </si>
  <si>
    <t>exkl.</t>
  </si>
  <si>
    <t xml:space="preserve">MWSt. </t>
  </si>
  <si>
    <t>Preis 2022</t>
  </si>
  <si>
    <t>Preis 2023</t>
  </si>
  <si>
    <t>Das entsprechende eingefärbete Feld ist auszufüllen</t>
  </si>
  <si>
    <t>ACHTUNG: Akontozahlungen werden in der Aufstellung nicht berücksichtigt.</t>
  </si>
  <si>
    <r>
      <rPr>
        <b/>
        <sz val="11"/>
        <color theme="1"/>
        <rFont val="Arial"/>
        <family val="2"/>
      </rPr>
      <t>Energie- und Netznutzungspreise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00B050"/>
        <rFont val="Arial"/>
        <family val="2"/>
      </rPr>
      <t>NEU 2023</t>
    </r>
  </si>
  <si>
    <r>
      <rPr>
        <b/>
        <sz val="11"/>
        <color theme="1"/>
        <rFont val="Arial"/>
        <family val="2"/>
      </rPr>
      <t>Energie- und Netznutzungspreise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theme="5"/>
        <rFont val="Arial"/>
        <family val="2"/>
      </rPr>
      <t>ALT 2022</t>
    </r>
  </si>
  <si>
    <t>Vergleich zu Stromrechnung 2022 / 2023 Berechnungsgrundlage gemäss Verbrauch 2021/2022</t>
  </si>
  <si>
    <t>Halbjahresrechnung 2022</t>
  </si>
  <si>
    <t>Ausblick Halbjahresrechnung 2023</t>
  </si>
  <si>
    <t xml:space="preserve">Beachten Sie, dass dies nur der Preis für ein halbes Jahr (eine Rechnungsperiode) ist.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</si>
</sst>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* #,##0_ ;_ * \-#,##0_ ;_ * &quot;-&quot;??_ ;_ @_ "/>
    <numFmt numFmtId="165" formatCode="_ * #,##0.000_ ;_ * \-#,##0.000_ ;_ * &quot;-&quot;??_ ;_ @_ "/>
    <numFmt numFmtId="166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9"/>
      <color theme="1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indexed="81"/>
      <name val="Segoe UI"/>
      <family val="2"/>
    </font>
    <font>
      <b/>
      <sz val="11"/>
      <color rgb="FF00B050"/>
      <name val="Arial"/>
      <family val="2"/>
    </font>
    <font>
      <sz val="11"/>
      <color rgb="FF00B050"/>
      <name val="Arial"/>
      <family val="2"/>
    </font>
    <font>
      <sz val="11"/>
      <color theme="5"/>
      <name val="Arial"/>
      <family val="2"/>
    </font>
    <font>
      <b/>
      <sz val="11"/>
      <color theme="5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/>
    <xf numFmtId="14" fontId="3" fillId="0" borderId="0" xfId="0" applyNumberFormat="1" applyFont="1"/>
    <xf numFmtId="164" fontId="3" fillId="0" borderId="0" xfId="1" applyNumberFormat="1" applyFont="1"/>
    <xf numFmtId="165" fontId="3" fillId="0" borderId="0" xfId="1" applyNumberFormat="1" applyFont="1"/>
    <xf numFmtId="43" fontId="3" fillId="0" borderId="0" xfId="1" applyNumberFormat="1" applyFont="1"/>
    <xf numFmtId="43" fontId="3" fillId="0" borderId="0" xfId="1" applyFont="1"/>
    <xf numFmtId="14" fontId="3" fillId="0" borderId="18" xfId="0" applyNumberFormat="1" applyFont="1" applyBorder="1"/>
    <xf numFmtId="0" fontId="3" fillId="0" borderId="18" xfId="0" applyFont="1" applyBorder="1"/>
    <xf numFmtId="164" fontId="3" fillId="0" borderId="18" xfId="1" applyNumberFormat="1" applyFont="1" applyBorder="1"/>
    <xf numFmtId="165" fontId="3" fillId="0" borderId="18" xfId="1" applyNumberFormat="1" applyFont="1" applyBorder="1"/>
    <xf numFmtId="43" fontId="3" fillId="0" borderId="18" xfId="1" applyNumberFormat="1" applyFont="1" applyBorder="1"/>
    <xf numFmtId="43" fontId="3" fillId="0" borderId="18" xfId="1" applyFont="1" applyBorder="1"/>
    <xf numFmtId="0" fontId="3" fillId="0" borderId="0" xfId="0" applyFont="1" applyProtection="1">
      <protection locked="0"/>
    </xf>
    <xf numFmtId="164" fontId="3" fillId="3" borderId="1" xfId="1" applyNumberFormat="1" applyFont="1" applyFill="1" applyBorder="1" applyProtection="1">
      <protection locked="0"/>
    </xf>
    <xf numFmtId="14" fontId="3" fillId="0" borderId="0" xfId="0" applyNumberFormat="1" applyFont="1" applyProtection="1">
      <protection locked="0"/>
    </xf>
    <xf numFmtId="14" fontId="2" fillId="0" borderId="2" xfId="0" applyNumberFormat="1" applyFont="1" applyBorder="1" applyProtection="1"/>
    <xf numFmtId="14" fontId="3" fillId="0" borderId="3" xfId="0" applyNumberFormat="1" applyFont="1" applyBorder="1" applyProtection="1"/>
    <xf numFmtId="0" fontId="3" fillId="0" borderId="3" xfId="0" applyFont="1" applyBorder="1" applyProtection="1"/>
    <xf numFmtId="164" fontId="2" fillId="0" borderId="5" xfId="1" applyNumberFormat="1" applyFont="1" applyBorder="1" applyProtection="1"/>
    <xf numFmtId="14" fontId="3" fillId="0" borderId="1" xfId="0" applyNumberFormat="1" applyFont="1" applyBorder="1" applyProtection="1"/>
    <xf numFmtId="0" fontId="3" fillId="0" borderId="1" xfId="0" applyFont="1" applyBorder="1" applyProtection="1"/>
    <xf numFmtId="14" fontId="3" fillId="0" borderId="5" xfId="0" applyNumberFormat="1" applyFont="1" applyBorder="1" applyProtection="1"/>
    <xf numFmtId="164" fontId="3" fillId="0" borderId="1" xfId="1" applyNumberFormat="1" applyFont="1" applyBorder="1" applyProtection="1"/>
    <xf numFmtId="14" fontId="4" fillId="0" borderId="5" xfId="0" applyNumberFormat="1" applyFont="1" applyBorder="1" applyProtection="1"/>
    <xf numFmtId="0" fontId="7" fillId="0" borderId="0" xfId="0" applyFont="1" applyProtection="1"/>
    <xf numFmtId="14" fontId="4" fillId="0" borderId="10" xfId="0" applyNumberFormat="1" applyFont="1" applyBorder="1" applyProtection="1"/>
    <xf numFmtId="14" fontId="3" fillId="0" borderId="11" xfId="0" applyNumberFormat="1" applyFont="1" applyBorder="1" applyProtection="1"/>
    <xf numFmtId="164" fontId="5" fillId="0" borderId="11" xfId="1" applyNumberFormat="1" applyFont="1" applyBorder="1" applyProtection="1"/>
    <xf numFmtId="14" fontId="4" fillId="3" borderId="15" xfId="0" applyNumberFormat="1" applyFont="1" applyFill="1" applyBorder="1" applyProtection="1"/>
    <xf numFmtId="14" fontId="6" fillId="0" borderId="16" xfId="0" applyNumberFormat="1" applyFont="1" applyBorder="1" applyProtection="1"/>
    <xf numFmtId="164" fontId="5" fillId="0" borderId="16" xfId="1" applyNumberFormat="1" applyFont="1" applyBorder="1" applyProtection="1"/>
    <xf numFmtId="164" fontId="5" fillId="0" borderId="1" xfId="1" applyNumberFormat="1" applyFont="1" applyBorder="1" applyProtection="1"/>
    <xf numFmtId="14" fontId="3" fillId="0" borderId="14" xfId="0" applyNumberFormat="1" applyFont="1" applyBorder="1" applyProtection="1"/>
    <xf numFmtId="0" fontId="3" fillId="0" borderId="14" xfId="0" applyFont="1" applyBorder="1" applyProtection="1"/>
    <xf numFmtId="14" fontId="3" fillId="0" borderId="2" xfId="0" applyNumberFormat="1" applyFont="1" applyBorder="1" applyProtection="1"/>
    <xf numFmtId="0" fontId="7" fillId="0" borderId="3" xfId="0" applyFont="1" applyBorder="1" applyProtection="1"/>
    <xf numFmtId="14" fontId="3" fillId="2" borderId="1" xfId="0" applyNumberFormat="1" applyFont="1" applyFill="1" applyBorder="1" applyProtection="1"/>
    <xf numFmtId="0" fontId="4" fillId="2" borderId="1" xfId="0" applyFont="1" applyFill="1" applyBorder="1" applyProtection="1"/>
    <xf numFmtId="14" fontId="3" fillId="2" borderId="5" xfId="0" applyNumberFormat="1" applyFont="1" applyFill="1" applyBorder="1" applyProtection="1"/>
    <xf numFmtId="14" fontId="14" fillId="0" borderId="5" xfId="0" applyNumberFormat="1" applyFont="1" applyBorder="1" applyProtection="1"/>
    <xf numFmtId="14" fontId="14" fillId="0" borderId="1" xfId="0" applyNumberFormat="1" applyFont="1" applyBorder="1" applyProtection="1"/>
    <xf numFmtId="14" fontId="4" fillId="2" borderId="5" xfId="0" applyNumberFormat="1" applyFont="1" applyFill="1" applyBorder="1" applyProtection="1"/>
    <xf numFmtId="14" fontId="4" fillId="2" borderId="1" xfId="0" applyNumberFormat="1" applyFont="1" applyFill="1" applyBorder="1" applyProtection="1"/>
    <xf numFmtId="0" fontId="3" fillId="2" borderId="1" xfId="0" applyFont="1" applyFill="1" applyBorder="1" applyProtection="1"/>
    <xf numFmtId="14" fontId="4" fillId="2" borderId="7" xfId="0" applyNumberFormat="1" applyFont="1" applyFill="1" applyBorder="1" applyProtection="1"/>
    <xf numFmtId="14" fontId="4" fillId="2" borderId="8" xfId="0" applyNumberFormat="1" applyFont="1" applyFill="1" applyBorder="1" applyProtection="1"/>
    <xf numFmtId="0" fontId="4" fillId="2" borderId="8" xfId="0" applyFont="1" applyFill="1" applyBorder="1" applyProtection="1"/>
    <xf numFmtId="165" fontId="3" fillId="0" borderId="1" xfId="1" applyNumberFormat="1" applyFont="1" applyBorder="1" applyProtection="1"/>
    <xf numFmtId="43" fontId="3" fillId="0" borderId="1" xfId="1" applyNumberFormat="1" applyFont="1" applyBorder="1" applyProtection="1"/>
    <xf numFmtId="43" fontId="3" fillId="0" borderId="1" xfId="1" applyFont="1" applyBorder="1" applyProtection="1"/>
    <xf numFmtId="43" fontId="3" fillId="0" borderId="6" xfId="1" applyFont="1" applyBorder="1" applyProtection="1"/>
    <xf numFmtId="0" fontId="3" fillId="0" borderId="0" xfId="0" applyFont="1" applyProtection="1"/>
    <xf numFmtId="164" fontId="4" fillId="2" borderId="1" xfId="1" applyNumberFormat="1" applyFont="1" applyFill="1" applyBorder="1" applyProtection="1"/>
    <xf numFmtId="165" fontId="4" fillId="2" borderId="1" xfId="1" applyNumberFormat="1" applyFont="1" applyFill="1" applyBorder="1" applyProtection="1"/>
    <xf numFmtId="43" fontId="4" fillId="2" borderId="1" xfId="1" applyNumberFormat="1" applyFont="1" applyFill="1" applyBorder="1" applyProtection="1"/>
    <xf numFmtId="43" fontId="4" fillId="2" borderId="1" xfId="1" applyFont="1" applyFill="1" applyBorder="1" applyProtection="1"/>
    <xf numFmtId="43" fontId="4" fillId="2" borderId="6" xfId="1" applyFont="1" applyFill="1" applyBorder="1" applyProtection="1"/>
    <xf numFmtId="164" fontId="3" fillId="2" borderId="1" xfId="1" applyNumberFormat="1" applyFont="1" applyFill="1" applyBorder="1" applyProtection="1"/>
    <xf numFmtId="165" fontId="3" fillId="2" borderId="1" xfId="1" applyNumberFormat="1" applyFont="1" applyFill="1" applyBorder="1" applyProtection="1"/>
    <xf numFmtId="43" fontId="3" fillId="2" borderId="1" xfId="1" applyNumberFormat="1" applyFont="1" applyFill="1" applyBorder="1" applyProtection="1"/>
    <xf numFmtId="43" fontId="3" fillId="2" borderId="1" xfId="1" applyFont="1" applyFill="1" applyBorder="1" applyProtection="1"/>
    <xf numFmtId="43" fontId="3" fillId="2" borderId="6" xfId="1" applyFont="1" applyFill="1" applyBorder="1" applyProtection="1"/>
    <xf numFmtId="164" fontId="3" fillId="0" borderId="1" xfId="1" applyNumberFormat="1" applyFont="1" applyFill="1" applyBorder="1" applyProtection="1"/>
    <xf numFmtId="165" fontId="14" fillId="0" borderId="1" xfId="1" applyNumberFormat="1" applyFont="1" applyBorder="1" applyProtection="1"/>
    <xf numFmtId="43" fontId="3" fillId="0" borderId="6" xfId="1" applyNumberFormat="1" applyFont="1" applyBorder="1" applyProtection="1"/>
    <xf numFmtId="166" fontId="14" fillId="0" borderId="1" xfId="1" applyNumberFormat="1" applyFont="1" applyBorder="1" applyProtection="1"/>
    <xf numFmtId="164" fontId="4" fillId="2" borderId="8" xfId="1" applyNumberFormat="1" applyFont="1" applyFill="1" applyBorder="1" applyProtection="1"/>
    <xf numFmtId="165" fontId="4" fillId="2" borderId="8" xfId="1" applyNumberFormat="1" applyFont="1" applyFill="1" applyBorder="1" applyProtection="1"/>
    <xf numFmtId="43" fontId="4" fillId="2" borderId="8" xfId="1" applyNumberFormat="1" applyFont="1" applyFill="1" applyBorder="1" applyProtection="1"/>
    <xf numFmtId="43" fontId="4" fillId="2" borderId="8" xfId="1" applyFont="1" applyFill="1" applyBorder="1" applyProtection="1"/>
    <xf numFmtId="43" fontId="4" fillId="2" borderId="9" xfId="1" applyFont="1" applyFill="1" applyBorder="1" applyProtection="1"/>
    <xf numFmtId="43" fontId="16" fillId="0" borderId="0" xfId="1" applyFont="1" applyProtection="1"/>
    <xf numFmtId="164" fontId="3" fillId="0" borderId="0" xfId="1" applyNumberFormat="1" applyFont="1" applyProtection="1"/>
    <xf numFmtId="165" fontId="3" fillId="0" borderId="0" xfId="1" applyNumberFormat="1" applyFont="1" applyProtection="1"/>
    <xf numFmtId="43" fontId="3" fillId="0" borderId="0" xfId="1" applyNumberFormat="1" applyFont="1" applyProtection="1"/>
    <xf numFmtId="43" fontId="3" fillId="0" borderId="0" xfId="1" applyFont="1" applyProtection="1"/>
    <xf numFmtId="166" fontId="3" fillId="0" borderId="1" xfId="1" applyNumberFormat="1" applyFont="1" applyBorder="1" applyProtection="1"/>
    <xf numFmtId="164" fontId="3" fillId="0" borderId="3" xfId="1" applyNumberFormat="1" applyFont="1" applyBorder="1" applyProtection="1"/>
    <xf numFmtId="165" fontId="3" fillId="0" borderId="3" xfId="1" applyNumberFormat="1" applyFont="1" applyBorder="1" applyProtection="1"/>
    <xf numFmtId="43" fontId="3" fillId="0" borderId="3" xfId="1" applyNumberFormat="1" applyFont="1" applyBorder="1" applyProtection="1"/>
    <xf numFmtId="43" fontId="3" fillId="0" borderId="3" xfId="1" applyFont="1" applyBorder="1" applyProtection="1"/>
    <xf numFmtId="43" fontId="3" fillId="0" borderId="4" xfId="1" applyFont="1" applyBorder="1" applyProtection="1"/>
    <xf numFmtId="164" fontId="7" fillId="0" borderId="1" xfId="1" applyNumberFormat="1" applyFont="1" applyBorder="1" applyProtection="1"/>
    <xf numFmtId="165" fontId="7" fillId="0" borderId="1" xfId="1" applyNumberFormat="1" applyFont="1" applyBorder="1" applyProtection="1"/>
    <xf numFmtId="43" fontId="7" fillId="0" borderId="1" xfId="1" applyNumberFormat="1" applyFont="1" applyBorder="1" applyProtection="1"/>
    <xf numFmtId="43" fontId="7" fillId="0" borderId="1" xfId="1" applyFont="1" applyBorder="1" applyProtection="1"/>
    <xf numFmtId="164" fontId="3" fillId="0" borderId="11" xfId="1" applyNumberFormat="1" applyFont="1" applyBorder="1" applyProtection="1"/>
    <xf numFmtId="165" fontId="3" fillId="0" borderId="11" xfId="1" applyNumberFormat="1" applyFont="1" applyBorder="1" applyProtection="1"/>
    <xf numFmtId="43" fontId="3" fillId="0" borderId="11" xfId="1" applyNumberFormat="1" applyFont="1" applyBorder="1" applyProtection="1"/>
    <xf numFmtId="43" fontId="3" fillId="0" borderId="11" xfId="1" applyFont="1" applyBorder="1" applyProtection="1"/>
    <xf numFmtId="43" fontId="3" fillId="0" borderId="12" xfId="1" applyFont="1" applyBorder="1" applyProtection="1"/>
    <xf numFmtId="164" fontId="3" fillId="0" borderId="16" xfId="1" applyNumberFormat="1" applyFont="1" applyBorder="1" applyProtection="1"/>
    <xf numFmtId="164" fontId="3" fillId="0" borderId="17" xfId="1" applyNumberFormat="1" applyFont="1" applyBorder="1" applyProtection="1"/>
    <xf numFmtId="164" fontId="3" fillId="0" borderId="13" xfId="1" applyNumberFormat="1" applyFont="1" applyBorder="1" applyProtection="1"/>
    <xf numFmtId="164" fontId="5" fillId="0" borderId="14" xfId="1" applyNumberFormat="1" applyFont="1" applyBorder="1" applyProtection="1"/>
    <xf numFmtId="165" fontId="5" fillId="0" borderId="11" xfId="1" applyNumberFormat="1" applyFont="1" applyBorder="1" applyProtection="1"/>
    <xf numFmtId="43" fontId="5" fillId="0" borderId="11" xfId="1" applyNumberFormat="1" applyFont="1" applyBorder="1" applyProtection="1"/>
    <xf numFmtId="43" fontId="5" fillId="0" borderId="11" xfId="1" applyFont="1" applyBorder="1" applyProtection="1"/>
    <xf numFmtId="43" fontId="5" fillId="0" borderId="12" xfId="1" applyFont="1" applyBorder="1" applyProtection="1"/>
    <xf numFmtId="14" fontId="3" fillId="0" borderId="10" xfId="0" applyNumberFormat="1" applyFont="1" applyBorder="1" applyProtection="1"/>
    <xf numFmtId="0" fontId="3" fillId="0" borderId="11" xfId="0" applyFont="1" applyBorder="1" applyProtection="1"/>
    <xf numFmtId="164" fontId="5" fillId="0" borderId="3" xfId="1" applyNumberFormat="1" applyFont="1" applyBorder="1" applyProtection="1"/>
    <xf numFmtId="165" fontId="5" fillId="0" borderId="3" xfId="1" applyNumberFormat="1" applyFont="1" applyBorder="1" applyProtection="1"/>
    <xf numFmtId="43" fontId="5" fillId="0" borderId="3" xfId="1" applyNumberFormat="1" applyFont="1" applyBorder="1" applyProtection="1"/>
    <xf numFmtId="43" fontId="5" fillId="0" borderId="3" xfId="1" applyFont="1" applyBorder="1" applyProtection="1"/>
    <xf numFmtId="43" fontId="5" fillId="0" borderId="4" xfId="1" applyFont="1" applyBorder="1" applyProtection="1"/>
    <xf numFmtId="165" fontId="5" fillId="0" borderId="1" xfId="1" applyNumberFormat="1" applyFont="1" applyBorder="1" applyProtection="1"/>
    <xf numFmtId="43" fontId="5" fillId="0" borderId="1" xfId="1" applyNumberFormat="1" applyFont="1" applyBorder="1" applyProtection="1"/>
    <xf numFmtId="43" fontId="5" fillId="0" borderId="1" xfId="1" applyFont="1" applyBorder="1" applyProtection="1"/>
    <xf numFmtId="43" fontId="5" fillId="0" borderId="6" xfId="1" applyFont="1" applyBorder="1" applyProtection="1"/>
    <xf numFmtId="164" fontId="8" fillId="2" borderId="1" xfId="1" applyNumberFormat="1" applyFont="1" applyFill="1" applyBorder="1" applyProtection="1"/>
    <xf numFmtId="165" fontId="8" fillId="2" borderId="1" xfId="1" applyNumberFormat="1" applyFont="1" applyFill="1" applyBorder="1" applyProtection="1"/>
    <xf numFmtId="43" fontId="8" fillId="2" borderId="1" xfId="1" applyNumberFormat="1" applyFont="1" applyFill="1" applyBorder="1" applyProtection="1"/>
    <xf numFmtId="43" fontId="8" fillId="2" borderId="1" xfId="1" applyFont="1" applyFill="1" applyBorder="1" applyProtection="1"/>
    <xf numFmtId="43" fontId="8" fillId="2" borderId="6" xfId="1" applyFont="1" applyFill="1" applyBorder="1" applyProtection="1"/>
    <xf numFmtId="14" fontId="13" fillId="0" borderId="5" xfId="0" applyNumberFormat="1" applyFont="1" applyBorder="1" applyProtection="1"/>
    <xf numFmtId="14" fontId="13" fillId="0" borderId="1" xfId="0" applyNumberFormat="1" applyFont="1" applyBorder="1" applyProtection="1"/>
    <xf numFmtId="166" fontId="13" fillId="0" borderId="1" xfId="1" applyNumberFormat="1" applyFont="1" applyBorder="1" applyProtection="1"/>
    <xf numFmtId="165" fontId="13" fillId="0" borderId="1" xfId="1" applyNumberFormat="1" applyFont="1" applyBorder="1" applyProtection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58"/>
  <sheetViews>
    <sheetView tabSelected="1" view="pageLayout" topLeftCell="A7" zoomScale="93" zoomScaleNormal="100" zoomScalePageLayoutView="93" workbookViewId="0">
      <selection activeCell="D19" sqref="D19:E20"/>
    </sheetView>
  </sheetViews>
  <sheetFormatPr baseColWidth="10" defaultRowHeight="14.25" x14ac:dyDescent="0.2"/>
  <cols>
    <col min="1" max="2" width="16.7109375" style="2" customWidth="1"/>
    <col min="3" max="3" width="9.28515625" style="1" customWidth="1"/>
    <col min="4" max="6" width="9.28515625" style="3" customWidth="1"/>
    <col min="7" max="7" width="9.28515625" style="4" customWidth="1"/>
    <col min="8" max="8" width="9.28515625" style="5" customWidth="1"/>
    <col min="9" max="10" width="9.28515625" style="6" customWidth="1"/>
    <col min="11" max="11" width="12.85546875" style="6" customWidth="1"/>
    <col min="12" max="12" width="11.42578125" style="1"/>
    <col min="13" max="14" width="16.7109375" style="1" customWidth="1"/>
    <col min="15" max="22" width="9.28515625" style="1" customWidth="1"/>
    <col min="23" max="23" width="12.28515625" style="1" customWidth="1"/>
    <col min="24" max="16384" width="11.42578125" style="1"/>
  </cols>
  <sheetData>
    <row r="1" spans="1:23" ht="15.75" x14ac:dyDescent="0.25">
      <c r="A1" s="16" t="s">
        <v>0</v>
      </c>
      <c r="B1" s="17"/>
      <c r="C1" s="18"/>
      <c r="D1" s="78"/>
      <c r="E1" s="78"/>
      <c r="F1" s="78"/>
      <c r="G1" s="79"/>
      <c r="H1" s="80"/>
      <c r="I1" s="81"/>
      <c r="J1" s="81"/>
      <c r="K1" s="82"/>
      <c r="L1" s="52"/>
      <c r="M1" s="16" t="s">
        <v>0</v>
      </c>
      <c r="N1" s="17"/>
      <c r="O1" s="18"/>
      <c r="P1" s="78"/>
      <c r="Q1" s="78"/>
      <c r="R1" s="78"/>
      <c r="S1" s="79"/>
      <c r="T1" s="80"/>
      <c r="U1" s="81"/>
      <c r="V1" s="81"/>
      <c r="W1" s="82"/>
    </row>
    <row r="2" spans="1:23" ht="15.75" x14ac:dyDescent="0.25">
      <c r="A2" s="19" t="s">
        <v>31</v>
      </c>
      <c r="B2" s="20"/>
      <c r="C2" s="21"/>
      <c r="D2" s="23"/>
      <c r="E2" s="23"/>
      <c r="F2" s="23"/>
      <c r="G2" s="48"/>
      <c r="H2" s="49"/>
      <c r="I2" s="50"/>
      <c r="J2" s="50"/>
      <c r="K2" s="51"/>
      <c r="L2" s="52"/>
      <c r="M2" s="19" t="s">
        <v>31</v>
      </c>
      <c r="N2" s="20"/>
      <c r="O2" s="21"/>
      <c r="P2" s="23"/>
      <c r="Q2" s="23"/>
      <c r="R2" s="23"/>
      <c r="S2" s="48"/>
      <c r="T2" s="49"/>
      <c r="U2" s="50"/>
      <c r="V2" s="50"/>
      <c r="W2" s="51"/>
    </row>
    <row r="3" spans="1:23" x14ac:dyDescent="0.2">
      <c r="A3" s="22"/>
      <c r="B3" s="23"/>
      <c r="C3" s="23"/>
      <c r="D3" s="48"/>
      <c r="E3" s="49"/>
      <c r="F3" s="50"/>
      <c r="G3" s="50"/>
      <c r="H3" s="50"/>
      <c r="I3" s="21"/>
      <c r="J3" s="50"/>
      <c r="K3" s="51"/>
      <c r="L3" s="52"/>
      <c r="M3" s="22"/>
      <c r="N3" s="23"/>
      <c r="O3" s="23"/>
      <c r="P3" s="48"/>
      <c r="Q3" s="49"/>
      <c r="R3" s="50"/>
      <c r="S3" s="50"/>
      <c r="T3" s="50"/>
      <c r="U3" s="21"/>
      <c r="V3" s="50"/>
      <c r="W3" s="51"/>
    </row>
    <row r="4" spans="1:23" x14ac:dyDescent="0.2">
      <c r="A4" s="22" t="s">
        <v>1</v>
      </c>
      <c r="B4" s="20"/>
      <c r="C4" s="21"/>
      <c r="D4" s="23"/>
      <c r="E4" s="23"/>
      <c r="F4" s="23"/>
      <c r="G4" s="48"/>
      <c r="H4" s="49"/>
      <c r="I4" s="50"/>
      <c r="J4" s="50"/>
      <c r="K4" s="51"/>
      <c r="L4" s="52"/>
      <c r="M4" s="22" t="s">
        <v>1</v>
      </c>
      <c r="N4" s="20"/>
      <c r="O4" s="21"/>
      <c r="P4" s="23"/>
      <c r="Q4" s="23"/>
      <c r="R4" s="23"/>
      <c r="S4" s="48"/>
      <c r="T4" s="49"/>
      <c r="U4" s="50"/>
      <c r="V4" s="50"/>
      <c r="W4" s="51"/>
    </row>
    <row r="5" spans="1:23" ht="15" x14ac:dyDescent="0.25">
      <c r="A5" s="24" t="s">
        <v>32</v>
      </c>
      <c r="B5" s="20"/>
      <c r="C5" s="25" t="s">
        <v>28</v>
      </c>
      <c r="D5" s="83"/>
      <c r="E5" s="83"/>
      <c r="F5" s="83"/>
      <c r="G5" s="84"/>
      <c r="H5" s="85"/>
      <c r="I5" s="86"/>
      <c r="J5" s="86"/>
      <c r="K5" s="51"/>
      <c r="L5" s="52"/>
      <c r="M5" s="24" t="s">
        <v>33</v>
      </c>
      <c r="N5" s="20"/>
      <c r="O5" s="52"/>
      <c r="P5" s="32" t="s">
        <v>22</v>
      </c>
      <c r="Q5" s="23"/>
      <c r="R5" s="23"/>
      <c r="S5" s="48"/>
      <c r="T5" s="49"/>
      <c r="U5" s="50"/>
      <c r="V5" s="50"/>
      <c r="W5" s="51"/>
    </row>
    <row r="6" spans="1:23" ht="15.75" thickBot="1" x14ac:dyDescent="0.3">
      <c r="A6" s="26"/>
      <c r="B6" s="27"/>
      <c r="C6" s="28"/>
      <c r="D6" s="87"/>
      <c r="E6" s="87"/>
      <c r="F6" s="87"/>
      <c r="G6" s="88"/>
      <c r="H6" s="89"/>
      <c r="I6" s="90"/>
      <c r="J6" s="90"/>
      <c r="K6" s="91"/>
      <c r="L6" s="52"/>
      <c r="M6" s="26"/>
      <c r="N6" s="27"/>
      <c r="O6" s="28"/>
      <c r="P6" s="87"/>
      <c r="Q6" s="87"/>
      <c r="R6" s="87"/>
      <c r="S6" s="88"/>
      <c r="T6" s="89"/>
      <c r="U6" s="90"/>
      <c r="V6" s="90"/>
      <c r="W6" s="91"/>
    </row>
    <row r="7" spans="1:23" ht="15.75" thickBot="1" x14ac:dyDescent="0.3">
      <c r="A7" s="29"/>
      <c r="B7" s="30" t="s">
        <v>27</v>
      </c>
      <c r="C7" s="31"/>
      <c r="D7" s="92"/>
      <c r="E7" s="93"/>
      <c r="F7" s="94"/>
      <c r="G7" s="88"/>
      <c r="H7" s="89"/>
      <c r="I7" s="90"/>
      <c r="J7" s="90"/>
      <c r="K7" s="91"/>
      <c r="L7" s="52"/>
      <c r="M7" s="26"/>
      <c r="N7" s="27"/>
      <c r="O7" s="28"/>
      <c r="P7" s="87"/>
      <c r="Q7" s="87"/>
      <c r="R7" s="87"/>
      <c r="S7" s="88"/>
      <c r="T7" s="89"/>
      <c r="U7" s="90"/>
      <c r="V7" s="90"/>
      <c r="W7" s="91"/>
    </row>
    <row r="8" spans="1:23" ht="15" thickBot="1" x14ac:dyDescent="0.25">
      <c r="A8" s="32" t="s">
        <v>22</v>
      </c>
      <c r="B8" s="33"/>
      <c r="C8" s="34"/>
      <c r="D8" s="73"/>
      <c r="E8" s="95"/>
      <c r="F8" s="28"/>
      <c r="G8" s="96"/>
      <c r="H8" s="97"/>
      <c r="I8" s="98"/>
      <c r="J8" s="98"/>
      <c r="K8" s="99"/>
      <c r="L8" s="52"/>
      <c r="M8" s="100"/>
      <c r="N8" s="27"/>
      <c r="O8" s="101"/>
      <c r="P8" s="28"/>
      <c r="Q8" s="28"/>
      <c r="R8" s="28"/>
      <c r="S8" s="96"/>
      <c r="T8" s="97"/>
      <c r="U8" s="98"/>
      <c r="V8" s="98"/>
      <c r="W8" s="99"/>
    </row>
    <row r="9" spans="1:23" ht="15" x14ac:dyDescent="0.25">
      <c r="A9" s="35"/>
      <c r="B9" s="17"/>
      <c r="C9" s="36" t="s">
        <v>30</v>
      </c>
      <c r="D9" s="102"/>
      <c r="E9" s="102"/>
      <c r="F9" s="102"/>
      <c r="G9" s="103"/>
      <c r="H9" s="104"/>
      <c r="I9" s="105"/>
      <c r="J9" s="105"/>
      <c r="K9" s="106"/>
      <c r="L9" s="52"/>
      <c r="M9" s="35"/>
      <c r="N9" s="17"/>
      <c r="O9" s="36" t="s">
        <v>29</v>
      </c>
      <c r="P9" s="102"/>
      <c r="Q9" s="102"/>
      <c r="R9" s="102"/>
      <c r="S9" s="103"/>
      <c r="T9" s="104"/>
      <c r="U9" s="105"/>
      <c r="V9" s="105"/>
      <c r="W9" s="106"/>
    </row>
    <row r="10" spans="1:23" x14ac:dyDescent="0.2">
      <c r="A10" s="22"/>
      <c r="B10" s="20"/>
      <c r="C10" s="21"/>
      <c r="D10" s="32"/>
      <c r="E10" s="32"/>
      <c r="F10" s="32"/>
      <c r="G10" s="107"/>
      <c r="H10" s="108"/>
      <c r="I10" s="109"/>
      <c r="J10" s="109"/>
      <c r="K10" s="110"/>
      <c r="L10" s="52"/>
      <c r="M10" s="22"/>
      <c r="N10" s="20"/>
      <c r="O10" s="21"/>
      <c r="P10" s="32"/>
      <c r="Q10" s="32"/>
      <c r="R10" s="32"/>
      <c r="S10" s="107"/>
      <c r="T10" s="108"/>
      <c r="U10" s="109"/>
      <c r="V10" s="109"/>
      <c r="W10" s="110"/>
    </row>
    <row r="11" spans="1:23" ht="15" x14ac:dyDescent="0.25">
      <c r="A11" s="24" t="s">
        <v>1</v>
      </c>
      <c r="B11" s="37"/>
      <c r="C11" s="38"/>
      <c r="D11" s="111"/>
      <c r="E11" s="111"/>
      <c r="F11" s="111"/>
      <c r="G11" s="112"/>
      <c r="H11" s="113" t="s">
        <v>23</v>
      </c>
      <c r="I11" s="114"/>
      <c r="J11" s="114"/>
      <c r="K11" s="115" t="s">
        <v>11</v>
      </c>
      <c r="L11" s="52"/>
      <c r="M11" s="42" t="s">
        <v>1</v>
      </c>
      <c r="N11" s="37"/>
      <c r="O11" s="38"/>
      <c r="P11" s="111"/>
      <c r="Q11" s="111"/>
      <c r="R11" s="111"/>
      <c r="S11" s="112"/>
      <c r="T11" s="113" t="s">
        <v>23</v>
      </c>
      <c r="U11" s="114"/>
      <c r="V11" s="114"/>
      <c r="W11" s="115" t="s">
        <v>11</v>
      </c>
    </row>
    <row r="12" spans="1:23" ht="15" x14ac:dyDescent="0.25">
      <c r="A12" s="39"/>
      <c r="B12" s="37"/>
      <c r="C12" s="38"/>
      <c r="D12" s="111"/>
      <c r="E12" s="111"/>
      <c r="F12" s="111" t="s">
        <v>12</v>
      </c>
      <c r="G12" s="112" t="s">
        <v>13</v>
      </c>
      <c r="H12" s="113" t="s">
        <v>24</v>
      </c>
      <c r="I12" s="114" t="s">
        <v>8</v>
      </c>
      <c r="J12" s="114" t="s">
        <v>8</v>
      </c>
      <c r="K12" s="115" t="s">
        <v>8</v>
      </c>
      <c r="L12" s="52"/>
      <c r="M12" s="39"/>
      <c r="N12" s="37"/>
      <c r="O12" s="38"/>
      <c r="P12" s="111"/>
      <c r="Q12" s="111"/>
      <c r="R12" s="111" t="s">
        <v>12</v>
      </c>
      <c r="S12" s="112" t="s">
        <v>13</v>
      </c>
      <c r="T12" s="113" t="s">
        <v>24</v>
      </c>
      <c r="U12" s="114" t="s">
        <v>8</v>
      </c>
      <c r="V12" s="114" t="s">
        <v>8</v>
      </c>
      <c r="W12" s="115" t="s">
        <v>8</v>
      </c>
    </row>
    <row r="13" spans="1:23" ht="15" x14ac:dyDescent="0.25">
      <c r="A13" s="39"/>
      <c r="B13" s="37"/>
      <c r="C13" s="38"/>
      <c r="D13" s="111" t="s">
        <v>4</v>
      </c>
      <c r="E13" s="111" t="s">
        <v>5</v>
      </c>
      <c r="F13" s="111" t="s">
        <v>6</v>
      </c>
      <c r="G13" s="112" t="s">
        <v>25</v>
      </c>
      <c r="H13" s="113" t="s">
        <v>7</v>
      </c>
      <c r="I13" s="114" t="s">
        <v>9</v>
      </c>
      <c r="J13" s="114" t="s">
        <v>7</v>
      </c>
      <c r="K13" s="115" t="s">
        <v>10</v>
      </c>
      <c r="L13" s="52"/>
      <c r="M13" s="39"/>
      <c r="N13" s="37"/>
      <c r="O13" s="38"/>
      <c r="P13" s="111" t="s">
        <v>4</v>
      </c>
      <c r="Q13" s="111" t="s">
        <v>5</v>
      </c>
      <c r="R13" s="111" t="s">
        <v>6</v>
      </c>
      <c r="S13" s="112" t="s">
        <v>26</v>
      </c>
      <c r="T13" s="113" t="s">
        <v>7</v>
      </c>
      <c r="U13" s="114" t="s">
        <v>9</v>
      </c>
      <c r="V13" s="114" t="s">
        <v>7</v>
      </c>
      <c r="W13" s="115" t="s">
        <v>10</v>
      </c>
    </row>
    <row r="14" spans="1:23" x14ac:dyDescent="0.2">
      <c r="A14" s="22" t="s">
        <v>2</v>
      </c>
      <c r="B14" s="20"/>
      <c r="C14" s="21"/>
      <c r="D14" s="23"/>
      <c r="E14" s="23"/>
      <c r="F14" s="23"/>
      <c r="G14" s="48"/>
      <c r="H14" s="49"/>
      <c r="I14" s="50"/>
      <c r="J14" s="50"/>
      <c r="K14" s="51"/>
      <c r="L14" s="52"/>
      <c r="M14" s="22" t="s">
        <v>2</v>
      </c>
      <c r="N14" s="20"/>
      <c r="O14" s="21"/>
      <c r="P14" s="23"/>
      <c r="Q14" s="23"/>
      <c r="R14" s="23"/>
      <c r="S14" s="48"/>
      <c r="T14" s="49"/>
      <c r="U14" s="50"/>
      <c r="V14" s="50"/>
      <c r="W14" s="51"/>
    </row>
    <row r="15" spans="1:23" x14ac:dyDescent="0.2">
      <c r="A15" s="22">
        <v>44470</v>
      </c>
      <c r="B15" s="20">
        <v>44561</v>
      </c>
      <c r="C15" s="21"/>
      <c r="D15" s="14"/>
      <c r="E15" s="14"/>
      <c r="F15" s="23">
        <f>E15-D15</f>
        <v>0</v>
      </c>
      <c r="G15" s="77">
        <v>4.6199999999999998E-2</v>
      </c>
      <c r="H15" s="49">
        <f>ROUND(F15*G15*2,1)/2</f>
        <v>0</v>
      </c>
      <c r="I15" s="50">
        <v>7.7</v>
      </c>
      <c r="J15" s="49">
        <f>ROUND(H15*I15/100*2,1)/2</f>
        <v>0</v>
      </c>
      <c r="K15" s="51">
        <f>H15+J15</f>
        <v>0</v>
      </c>
      <c r="L15" s="52"/>
      <c r="M15" s="22">
        <v>44835</v>
      </c>
      <c r="N15" s="20">
        <v>44926</v>
      </c>
      <c r="O15" s="21"/>
      <c r="P15" s="23">
        <f>'2022_2023'!D15</f>
        <v>0</v>
      </c>
      <c r="Q15" s="23">
        <f>'2022_2023'!E15</f>
        <v>0</v>
      </c>
      <c r="R15" s="23">
        <f>Q15-P15</f>
        <v>0</v>
      </c>
      <c r="S15" s="77">
        <v>7.8399999999999997E-2</v>
      </c>
      <c r="T15" s="49">
        <f>ROUND(R15*S15*2,1)/2</f>
        <v>0</v>
      </c>
      <c r="U15" s="50">
        <v>7.7</v>
      </c>
      <c r="V15" s="49">
        <f>ROUND(T15*U15/100*2,1)/2</f>
        <v>0</v>
      </c>
      <c r="W15" s="51">
        <f>T15+V15</f>
        <v>0</v>
      </c>
    </row>
    <row r="16" spans="1:23" x14ac:dyDescent="0.2">
      <c r="A16" s="40">
        <v>44562</v>
      </c>
      <c r="B16" s="41">
        <v>44651</v>
      </c>
      <c r="C16" s="21"/>
      <c r="D16" s="14"/>
      <c r="E16" s="14"/>
      <c r="F16" s="23">
        <f t="shared" ref="F16:F20" si="0">E16-D16</f>
        <v>0</v>
      </c>
      <c r="G16" s="66">
        <v>7.8399999999999997E-2</v>
      </c>
      <c r="H16" s="49">
        <f>ROUND(F16*G16*2,1)/2</f>
        <v>0</v>
      </c>
      <c r="I16" s="50">
        <v>7.7</v>
      </c>
      <c r="J16" s="49">
        <f>ROUND(H16*I16/100*2,1)/2</f>
        <v>0</v>
      </c>
      <c r="K16" s="65">
        <f>H16+J16</f>
        <v>0</v>
      </c>
      <c r="L16" s="52"/>
      <c r="M16" s="116">
        <v>44927</v>
      </c>
      <c r="N16" s="117">
        <v>45016</v>
      </c>
      <c r="O16" s="21"/>
      <c r="P16" s="23">
        <f>'2022_2023'!D16</f>
        <v>0</v>
      </c>
      <c r="Q16" s="23">
        <f>'2022_2023'!E16</f>
        <v>0</v>
      </c>
      <c r="R16" s="23">
        <f>Q16-P16</f>
        <v>0</v>
      </c>
      <c r="S16" s="118">
        <v>0.25740000000000002</v>
      </c>
      <c r="T16" s="49">
        <f>ROUND(R16*S16*2,1)/2</f>
        <v>0</v>
      </c>
      <c r="U16" s="50">
        <v>7.7</v>
      </c>
      <c r="V16" s="49">
        <f>ROUND(T16*U16/100*2,1)/2</f>
        <v>0</v>
      </c>
      <c r="W16" s="65">
        <f>T16+V16</f>
        <v>0</v>
      </c>
    </row>
    <row r="17" spans="1:23" x14ac:dyDescent="0.2">
      <c r="A17" s="22"/>
      <c r="B17" s="20"/>
      <c r="C17" s="21"/>
      <c r="D17" s="23"/>
      <c r="E17" s="23"/>
      <c r="F17" s="23"/>
      <c r="G17" s="77"/>
      <c r="H17" s="49"/>
      <c r="I17" s="50"/>
      <c r="J17" s="50"/>
      <c r="K17" s="51"/>
      <c r="L17" s="52"/>
      <c r="M17" s="22"/>
      <c r="N17" s="20"/>
      <c r="O17" s="21"/>
      <c r="P17" s="23"/>
      <c r="Q17" s="23"/>
      <c r="R17" s="23"/>
      <c r="S17" s="77"/>
      <c r="T17" s="49"/>
      <c r="U17" s="50"/>
      <c r="V17" s="50"/>
      <c r="W17" s="51"/>
    </row>
    <row r="18" spans="1:23" x14ac:dyDescent="0.2">
      <c r="A18" s="22" t="s">
        <v>3</v>
      </c>
      <c r="B18" s="20"/>
      <c r="C18" s="21"/>
      <c r="D18" s="23"/>
      <c r="E18" s="23"/>
      <c r="F18" s="23"/>
      <c r="G18" s="77"/>
      <c r="H18" s="49"/>
      <c r="I18" s="50"/>
      <c r="J18" s="50"/>
      <c r="K18" s="51"/>
      <c r="L18" s="52"/>
      <c r="M18" s="22" t="s">
        <v>3</v>
      </c>
      <c r="N18" s="20"/>
      <c r="O18" s="21"/>
      <c r="P18" s="23"/>
      <c r="Q18" s="23"/>
      <c r="R18" s="23"/>
      <c r="S18" s="77"/>
      <c r="T18" s="49"/>
      <c r="U18" s="50"/>
      <c r="V18" s="50"/>
      <c r="W18" s="51"/>
    </row>
    <row r="19" spans="1:23" x14ac:dyDescent="0.2">
      <c r="A19" s="22">
        <v>44470</v>
      </c>
      <c r="B19" s="20">
        <v>44561</v>
      </c>
      <c r="C19" s="21"/>
      <c r="D19" s="14"/>
      <c r="E19" s="14"/>
      <c r="F19" s="23">
        <f t="shared" si="0"/>
        <v>0</v>
      </c>
      <c r="G19" s="77">
        <v>6.08E-2</v>
      </c>
      <c r="H19" s="49">
        <f>ROUND(F19*G19*2,1)/2</f>
        <v>0</v>
      </c>
      <c r="I19" s="50">
        <v>7.7</v>
      </c>
      <c r="J19" s="49">
        <f>ROUND(H19*I19/100*2,1)/2</f>
        <v>0</v>
      </c>
      <c r="K19" s="65">
        <f t="shared" ref="K19:K20" si="1">H19+J19</f>
        <v>0</v>
      </c>
      <c r="L19" s="52"/>
      <c r="M19" s="22">
        <v>44835</v>
      </c>
      <c r="N19" s="20">
        <v>44926</v>
      </c>
      <c r="O19" s="21"/>
      <c r="P19" s="23">
        <f>'2022_2023'!D19</f>
        <v>0</v>
      </c>
      <c r="Q19" s="23">
        <f>'2022_2023'!E19</f>
        <v>0</v>
      </c>
      <c r="R19" s="23">
        <f>Q19-P19</f>
        <v>0</v>
      </c>
      <c r="S19" s="77">
        <v>9.1399999999999995E-2</v>
      </c>
      <c r="T19" s="49">
        <f>ROUND(R19*S19*2,1)/2</f>
        <v>0</v>
      </c>
      <c r="U19" s="50">
        <v>7.7</v>
      </c>
      <c r="V19" s="49">
        <f>ROUND(T19*U19/100*2,1)/2</f>
        <v>0</v>
      </c>
      <c r="W19" s="65">
        <f>T19+V19</f>
        <v>0</v>
      </c>
    </row>
    <row r="20" spans="1:23" x14ac:dyDescent="0.2">
      <c r="A20" s="40">
        <v>44562</v>
      </c>
      <c r="B20" s="41">
        <v>44651</v>
      </c>
      <c r="C20" s="21"/>
      <c r="D20" s="14"/>
      <c r="E20" s="14"/>
      <c r="F20" s="23">
        <f t="shared" si="0"/>
        <v>0</v>
      </c>
      <c r="G20" s="66">
        <v>9.1399999999999995E-2</v>
      </c>
      <c r="H20" s="49">
        <f>ROUND(F20*G20*2,1)/2</f>
        <v>0</v>
      </c>
      <c r="I20" s="50">
        <v>7.7</v>
      </c>
      <c r="J20" s="49">
        <f>ROUND(H20*I20/100*2,1)/2</f>
        <v>0</v>
      </c>
      <c r="K20" s="65">
        <f t="shared" si="1"/>
        <v>0</v>
      </c>
      <c r="L20" s="52"/>
      <c r="M20" s="116">
        <v>44927</v>
      </c>
      <c r="N20" s="117">
        <v>45016</v>
      </c>
      <c r="O20" s="21"/>
      <c r="P20" s="23">
        <f>'2022_2023'!D20</f>
        <v>0</v>
      </c>
      <c r="Q20" s="23">
        <f>'2022_2023'!E20</f>
        <v>0</v>
      </c>
      <c r="R20" s="23">
        <f>Q20-P20</f>
        <v>0</v>
      </c>
      <c r="S20" s="118">
        <v>0.26140000000000002</v>
      </c>
      <c r="T20" s="49">
        <f>ROUND(R20*S20*2,1)/2</f>
        <v>0</v>
      </c>
      <c r="U20" s="50">
        <v>7.7</v>
      </c>
      <c r="V20" s="49">
        <f>ROUND(T20*U20/100*2,1)/2</f>
        <v>0</v>
      </c>
      <c r="W20" s="65">
        <f>T20+V20</f>
        <v>0</v>
      </c>
    </row>
    <row r="21" spans="1:23" x14ac:dyDescent="0.2">
      <c r="A21" s="22"/>
      <c r="B21" s="20"/>
      <c r="C21" s="21"/>
      <c r="D21" s="23"/>
      <c r="E21" s="23"/>
      <c r="F21" s="23"/>
      <c r="G21" s="48"/>
      <c r="H21" s="49"/>
      <c r="I21" s="50"/>
      <c r="J21" s="50"/>
      <c r="K21" s="51"/>
      <c r="L21" s="52"/>
      <c r="M21" s="22"/>
      <c r="N21" s="20"/>
      <c r="O21" s="21"/>
      <c r="P21" s="23"/>
      <c r="Q21" s="23"/>
      <c r="R21" s="23"/>
      <c r="S21" s="48"/>
      <c r="T21" s="49"/>
      <c r="U21" s="50"/>
      <c r="V21" s="50"/>
      <c r="W21" s="51"/>
    </row>
    <row r="22" spans="1:23" x14ac:dyDescent="0.2">
      <c r="A22" s="22"/>
      <c r="B22" s="20"/>
      <c r="C22" s="21"/>
      <c r="D22" s="23"/>
      <c r="E22" s="23"/>
      <c r="F22" s="23"/>
      <c r="G22" s="48"/>
      <c r="H22" s="49"/>
      <c r="I22" s="50"/>
      <c r="J22" s="50"/>
      <c r="K22" s="51"/>
      <c r="L22" s="52"/>
      <c r="M22" s="22"/>
      <c r="N22" s="20"/>
      <c r="O22" s="21"/>
      <c r="P22" s="23"/>
      <c r="Q22" s="23"/>
      <c r="R22" s="23"/>
      <c r="S22" s="48"/>
      <c r="T22" s="49"/>
      <c r="U22" s="50"/>
      <c r="V22" s="50"/>
      <c r="W22" s="51"/>
    </row>
    <row r="23" spans="1:23" ht="15" x14ac:dyDescent="0.25">
      <c r="A23" s="42" t="s">
        <v>10</v>
      </c>
      <c r="B23" s="43"/>
      <c r="C23" s="38"/>
      <c r="D23" s="53"/>
      <c r="E23" s="53"/>
      <c r="F23" s="53"/>
      <c r="G23" s="54"/>
      <c r="H23" s="55"/>
      <c r="I23" s="56"/>
      <c r="J23" s="56"/>
      <c r="K23" s="57">
        <f>K15+K16+K19+K20+K21</f>
        <v>0</v>
      </c>
      <c r="L23" s="52"/>
      <c r="M23" s="42" t="s">
        <v>10</v>
      </c>
      <c r="N23" s="43"/>
      <c r="O23" s="38"/>
      <c r="P23" s="53"/>
      <c r="Q23" s="53"/>
      <c r="R23" s="53"/>
      <c r="S23" s="54"/>
      <c r="T23" s="55"/>
      <c r="U23" s="56"/>
      <c r="V23" s="56"/>
      <c r="W23" s="57">
        <f>W15+W16+W19+W20+W21</f>
        <v>0</v>
      </c>
    </row>
    <row r="24" spans="1:23" x14ac:dyDescent="0.2">
      <c r="A24" s="22"/>
      <c r="B24" s="20"/>
      <c r="C24" s="21"/>
      <c r="D24" s="23"/>
      <c r="E24" s="23"/>
      <c r="F24" s="23"/>
      <c r="G24" s="48"/>
      <c r="H24" s="49"/>
      <c r="I24" s="50"/>
      <c r="J24" s="50"/>
      <c r="K24" s="51"/>
      <c r="L24" s="52"/>
      <c r="M24" s="22"/>
      <c r="N24" s="20"/>
      <c r="O24" s="21"/>
      <c r="P24" s="23"/>
      <c r="Q24" s="23"/>
      <c r="R24" s="23"/>
      <c r="S24" s="48"/>
      <c r="T24" s="49"/>
      <c r="U24" s="50"/>
      <c r="V24" s="50"/>
      <c r="W24" s="51"/>
    </row>
    <row r="25" spans="1:23" x14ac:dyDescent="0.2">
      <c r="A25" s="22"/>
      <c r="B25" s="20"/>
      <c r="C25" s="21"/>
      <c r="D25" s="23"/>
      <c r="E25" s="23"/>
      <c r="F25" s="23"/>
      <c r="G25" s="48"/>
      <c r="H25" s="49"/>
      <c r="I25" s="50"/>
      <c r="J25" s="50"/>
      <c r="K25" s="51"/>
      <c r="L25" s="52"/>
      <c r="M25" s="22"/>
      <c r="N25" s="20"/>
      <c r="O25" s="21"/>
      <c r="P25" s="23"/>
      <c r="Q25" s="23"/>
      <c r="R25" s="23"/>
      <c r="S25" s="48"/>
      <c r="T25" s="49"/>
      <c r="U25" s="50"/>
      <c r="V25" s="50"/>
      <c r="W25" s="51"/>
    </row>
    <row r="26" spans="1:23" ht="15" x14ac:dyDescent="0.25">
      <c r="A26" s="42" t="s">
        <v>14</v>
      </c>
      <c r="B26" s="37"/>
      <c r="C26" s="44"/>
      <c r="D26" s="58"/>
      <c r="E26" s="58"/>
      <c r="F26" s="58"/>
      <c r="G26" s="59"/>
      <c r="H26" s="60"/>
      <c r="I26" s="61"/>
      <c r="J26" s="61"/>
      <c r="K26" s="62"/>
      <c r="L26" s="52"/>
      <c r="M26" s="42" t="s">
        <v>14</v>
      </c>
      <c r="N26" s="37"/>
      <c r="O26" s="44"/>
      <c r="P26" s="58"/>
      <c r="Q26" s="58"/>
      <c r="R26" s="58"/>
      <c r="S26" s="59"/>
      <c r="T26" s="60"/>
      <c r="U26" s="61"/>
      <c r="V26" s="61"/>
      <c r="W26" s="62"/>
    </row>
    <row r="27" spans="1:23" ht="15" x14ac:dyDescent="0.25">
      <c r="A27" s="42" t="s">
        <v>15</v>
      </c>
      <c r="B27" s="37"/>
      <c r="C27" s="44"/>
      <c r="D27" s="58"/>
      <c r="E27" s="58"/>
      <c r="F27" s="58"/>
      <c r="G27" s="59"/>
      <c r="H27" s="60"/>
      <c r="I27" s="61"/>
      <c r="J27" s="61"/>
      <c r="K27" s="62"/>
      <c r="L27" s="52"/>
      <c r="M27" s="42" t="s">
        <v>15</v>
      </c>
      <c r="N27" s="37"/>
      <c r="O27" s="44"/>
      <c r="P27" s="58"/>
      <c r="Q27" s="58"/>
      <c r="R27" s="58"/>
      <c r="S27" s="59"/>
      <c r="T27" s="60"/>
      <c r="U27" s="61"/>
      <c r="V27" s="61"/>
      <c r="W27" s="62"/>
    </row>
    <row r="28" spans="1:23" x14ac:dyDescent="0.2">
      <c r="A28" s="22"/>
      <c r="B28" s="20"/>
      <c r="C28" s="21"/>
      <c r="D28" s="23"/>
      <c r="E28" s="23"/>
      <c r="F28" s="23"/>
      <c r="G28" s="48"/>
      <c r="H28" s="49"/>
      <c r="I28" s="50"/>
      <c r="J28" s="50"/>
      <c r="K28" s="51"/>
      <c r="L28" s="52"/>
      <c r="M28" s="22"/>
      <c r="N28" s="20"/>
      <c r="O28" s="21"/>
      <c r="P28" s="23"/>
      <c r="Q28" s="23"/>
      <c r="R28" s="23"/>
      <c r="S28" s="48"/>
      <c r="T28" s="49"/>
      <c r="U28" s="50"/>
      <c r="V28" s="50"/>
      <c r="W28" s="51"/>
    </row>
    <row r="29" spans="1:23" x14ac:dyDescent="0.2">
      <c r="A29" s="22" t="s">
        <v>2</v>
      </c>
      <c r="B29" s="20"/>
      <c r="C29" s="21"/>
      <c r="D29" s="63">
        <f>D15</f>
        <v>0</v>
      </c>
      <c r="E29" s="63">
        <f>E16</f>
        <v>0</v>
      </c>
      <c r="F29" s="23">
        <f>E29-D29</f>
        <v>0</v>
      </c>
      <c r="G29" s="64">
        <v>4.2500000000000003E-2</v>
      </c>
      <c r="H29" s="49">
        <f>ROUND(F29*G29*2,1)/2</f>
        <v>0</v>
      </c>
      <c r="I29" s="50">
        <v>7.7</v>
      </c>
      <c r="J29" s="49">
        <f>ROUND(H29*I29/100*2,1)/2</f>
        <v>0</v>
      </c>
      <c r="K29" s="65">
        <f t="shared" ref="K29:K30" si="2">H29+J29</f>
        <v>0</v>
      </c>
      <c r="L29" s="52"/>
      <c r="M29" s="22" t="s">
        <v>2</v>
      </c>
      <c r="N29" s="20"/>
      <c r="O29" s="21"/>
      <c r="P29" s="23">
        <f>'2022_2023'!D29</f>
        <v>0</v>
      </c>
      <c r="Q29" s="23">
        <f>'2022_2023'!E29</f>
        <v>0</v>
      </c>
      <c r="R29" s="23">
        <f>Q29-P29</f>
        <v>0</v>
      </c>
      <c r="S29" s="118">
        <v>6.25E-2</v>
      </c>
      <c r="T29" s="49">
        <f>ROUND(R29*S29*2,1)/2</f>
        <v>0</v>
      </c>
      <c r="U29" s="50">
        <v>7.7</v>
      </c>
      <c r="V29" s="49">
        <f>ROUND(T29*U29/100*2,1)/2</f>
        <v>0</v>
      </c>
      <c r="W29" s="65">
        <f>T29+V29</f>
        <v>0</v>
      </c>
    </row>
    <row r="30" spans="1:23" x14ac:dyDescent="0.2">
      <c r="A30" s="22" t="s">
        <v>3</v>
      </c>
      <c r="B30" s="20"/>
      <c r="C30" s="21"/>
      <c r="D30" s="63">
        <f>D19</f>
        <v>0</v>
      </c>
      <c r="E30" s="63">
        <f>E20</f>
        <v>0</v>
      </c>
      <c r="F30" s="23">
        <f>E30-D30</f>
        <v>0</v>
      </c>
      <c r="G30" s="64">
        <v>6.8500000000000005E-2</v>
      </c>
      <c r="H30" s="49">
        <f>ROUND(F30*G30*2,1)/2</f>
        <v>0</v>
      </c>
      <c r="I30" s="50">
        <v>7.7</v>
      </c>
      <c r="J30" s="49">
        <f>ROUND(H30*I30/100*2,1)/2</f>
        <v>0</v>
      </c>
      <c r="K30" s="65">
        <f t="shared" si="2"/>
        <v>0</v>
      </c>
      <c r="L30" s="52"/>
      <c r="M30" s="22" t="s">
        <v>3</v>
      </c>
      <c r="N30" s="20"/>
      <c r="O30" s="21"/>
      <c r="P30" s="23">
        <f>'2022_2023'!D30</f>
        <v>0</v>
      </c>
      <c r="Q30" s="23">
        <f>'2022_2023'!E30</f>
        <v>0</v>
      </c>
      <c r="R30" s="23">
        <f>Q30-P30</f>
        <v>0</v>
      </c>
      <c r="S30" s="118">
        <v>8.8499999999999995E-2</v>
      </c>
      <c r="T30" s="49">
        <f>ROUND(R30*S30*2,1)/2</f>
        <v>0</v>
      </c>
      <c r="U30" s="50">
        <v>7.7</v>
      </c>
      <c r="V30" s="49">
        <f>ROUND(T30*U30/100*2,1)/2</f>
        <v>0</v>
      </c>
      <c r="W30" s="65">
        <f>T30+V30</f>
        <v>0</v>
      </c>
    </row>
    <row r="31" spans="1:23" x14ac:dyDescent="0.2">
      <c r="A31" s="22"/>
      <c r="B31" s="20"/>
      <c r="C31" s="21"/>
      <c r="D31" s="23"/>
      <c r="E31" s="23"/>
      <c r="F31" s="23"/>
      <c r="G31" s="48"/>
      <c r="H31" s="49"/>
      <c r="I31" s="50"/>
      <c r="J31" s="50"/>
      <c r="K31" s="51"/>
      <c r="L31" s="52"/>
      <c r="M31" s="22"/>
      <c r="N31" s="20"/>
      <c r="O31" s="21"/>
      <c r="P31" s="23"/>
      <c r="Q31" s="23"/>
      <c r="R31" s="23"/>
      <c r="S31" s="48"/>
      <c r="T31" s="49"/>
      <c r="U31" s="50"/>
      <c r="V31" s="50"/>
      <c r="W31" s="51"/>
    </row>
    <row r="32" spans="1:23" x14ac:dyDescent="0.2">
      <c r="A32" s="22" t="s">
        <v>17</v>
      </c>
      <c r="B32" s="20"/>
      <c r="C32" s="21"/>
      <c r="D32" s="23" t="s">
        <v>16</v>
      </c>
      <c r="E32" s="23">
        <v>6</v>
      </c>
      <c r="F32" s="23"/>
      <c r="G32" s="64">
        <v>9.5</v>
      </c>
      <c r="H32" s="49">
        <f>ROUND(E32*G32*2,1)/2</f>
        <v>57</v>
      </c>
      <c r="I32" s="50">
        <v>7.7</v>
      </c>
      <c r="J32" s="49">
        <f>ROUND(H32*I32/100*2,1)/2</f>
        <v>4.4000000000000004</v>
      </c>
      <c r="K32" s="51">
        <f>H32+J32</f>
        <v>61.4</v>
      </c>
      <c r="L32" s="52"/>
      <c r="M32" s="22" t="s">
        <v>17</v>
      </c>
      <c r="N32" s="20"/>
      <c r="O32" s="21"/>
      <c r="P32" s="23" t="s">
        <v>16</v>
      </c>
      <c r="Q32" s="23">
        <v>6</v>
      </c>
      <c r="R32" s="23"/>
      <c r="S32" s="119">
        <v>9.5</v>
      </c>
      <c r="T32" s="49">
        <f>ROUND(Q32*S32*2,1)/2</f>
        <v>57</v>
      </c>
      <c r="U32" s="50">
        <v>7.7</v>
      </c>
      <c r="V32" s="49">
        <f>ROUND(T32*U32/100*2,1)/2</f>
        <v>4.4000000000000004</v>
      </c>
      <c r="W32" s="51">
        <f>T32+V32</f>
        <v>61.4</v>
      </c>
    </row>
    <row r="33" spans="1:23" x14ac:dyDescent="0.2">
      <c r="A33" s="22"/>
      <c r="B33" s="20"/>
      <c r="C33" s="21"/>
      <c r="D33" s="23"/>
      <c r="E33" s="23"/>
      <c r="F33" s="23"/>
      <c r="G33" s="48"/>
      <c r="H33" s="49"/>
      <c r="I33" s="50"/>
      <c r="J33" s="50"/>
      <c r="K33" s="51"/>
      <c r="L33" s="52"/>
      <c r="M33" s="22"/>
      <c r="N33" s="20"/>
      <c r="O33" s="21"/>
      <c r="P33" s="23"/>
      <c r="Q33" s="23"/>
      <c r="R33" s="23"/>
      <c r="S33" s="48"/>
      <c r="T33" s="49"/>
      <c r="U33" s="50"/>
      <c r="V33" s="50"/>
      <c r="W33" s="51"/>
    </row>
    <row r="34" spans="1:23" x14ac:dyDescent="0.2">
      <c r="A34" s="22"/>
      <c r="B34" s="20"/>
      <c r="C34" s="21"/>
      <c r="D34" s="23"/>
      <c r="E34" s="23"/>
      <c r="F34" s="23"/>
      <c r="G34" s="48"/>
      <c r="H34" s="49"/>
      <c r="I34" s="50"/>
      <c r="J34" s="50"/>
      <c r="K34" s="51"/>
      <c r="L34" s="52"/>
      <c r="M34" s="22"/>
      <c r="N34" s="20"/>
      <c r="O34" s="21"/>
      <c r="P34" s="23"/>
      <c r="Q34" s="23"/>
      <c r="R34" s="23"/>
      <c r="S34" s="48"/>
      <c r="T34" s="49"/>
      <c r="U34" s="50"/>
      <c r="V34" s="50"/>
      <c r="W34" s="51"/>
    </row>
    <row r="35" spans="1:23" ht="15" x14ac:dyDescent="0.25">
      <c r="A35" s="42" t="s">
        <v>10</v>
      </c>
      <c r="B35" s="43"/>
      <c r="C35" s="38"/>
      <c r="D35" s="53"/>
      <c r="E35" s="53"/>
      <c r="F35" s="53"/>
      <c r="G35" s="54"/>
      <c r="H35" s="55"/>
      <c r="I35" s="56"/>
      <c r="J35" s="56"/>
      <c r="K35" s="57">
        <f>K29+K30+K32+K33</f>
        <v>61.4</v>
      </c>
      <c r="L35" s="52"/>
      <c r="M35" s="42" t="s">
        <v>10</v>
      </c>
      <c r="N35" s="43"/>
      <c r="O35" s="38"/>
      <c r="P35" s="53"/>
      <c r="Q35" s="53"/>
      <c r="R35" s="53"/>
      <c r="S35" s="54"/>
      <c r="T35" s="55"/>
      <c r="U35" s="56"/>
      <c r="V35" s="56"/>
      <c r="W35" s="57">
        <f>W29+W30+W32+W33</f>
        <v>61.4</v>
      </c>
    </row>
    <row r="36" spans="1:23" x14ac:dyDescent="0.2">
      <c r="A36" s="22"/>
      <c r="B36" s="20"/>
      <c r="C36" s="21"/>
      <c r="D36" s="23"/>
      <c r="E36" s="23"/>
      <c r="F36" s="23"/>
      <c r="G36" s="48"/>
      <c r="H36" s="49"/>
      <c r="I36" s="50"/>
      <c r="J36" s="50"/>
      <c r="K36" s="51"/>
      <c r="L36" s="52"/>
      <c r="M36" s="22"/>
      <c r="N36" s="20"/>
      <c r="O36" s="21"/>
      <c r="P36" s="23"/>
      <c r="Q36" s="23"/>
      <c r="R36" s="23"/>
      <c r="S36" s="48"/>
      <c r="T36" s="49"/>
      <c r="U36" s="50"/>
      <c r="V36" s="50"/>
      <c r="W36" s="51"/>
    </row>
    <row r="37" spans="1:23" x14ac:dyDescent="0.2">
      <c r="A37" s="22" t="s">
        <v>18</v>
      </c>
      <c r="B37" s="20"/>
      <c r="C37" s="21"/>
      <c r="D37" s="23"/>
      <c r="E37" s="23"/>
      <c r="F37" s="23">
        <f>F29+F30</f>
        <v>0</v>
      </c>
      <c r="G37" s="66">
        <v>4.0000000000000001E-3</v>
      </c>
      <c r="H37" s="49">
        <f>ROUND(F37*G37*2,1)/2</f>
        <v>0</v>
      </c>
      <c r="I37" s="50">
        <v>7.7</v>
      </c>
      <c r="J37" s="49">
        <f>ROUND(H37*I37/100*2,1)/2</f>
        <v>0</v>
      </c>
      <c r="K37" s="65">
        <f t="shared" ref="K37:K39" si="3">H37+J37</f>
        <v>0</v>
      </c>
      <c r="L37" s="52"/>
      <c r="M37" s="22" t="s">
        <v>18</v>
      </c>
      <c r="N37" s="20"/>
      <c r="O37" s="21"/>
      <c r="P37" s="23"/>
      <c r="Q37" s="23"/>
      <c r="R37" s="23">
        <f>'2022_2023'!F37</f>
        <v>0</v>
      </c>
      <c r="S37" s="118">
        <v>4.0000000000000001E-3</v>
      </c>
      <c r="T37" s="49">
        <f>ROUND(R37*S37*2,1)/2</f>
        <v>0</v>
      </c>
      <c r="U37" s="50">
        <v>7.7</v>
      </c>
      <c r="V37" s="49">
        <f>ROUND(T37*U37/100*2,1)/2</f>
        <v>0</v>
      </c>
      <c r="W37" s="65">
        <f>T37+V37</f>
        <v>0</v>
      </c>
    </row>
    <row r="38" spans="1:23" x14ac:dyDescent="0.2">
      <c r="A38" s="22" t="s">
        <v>19</v>
      </c>
      <c r="B38" s="20"/>
      <c r="C38" s="21"/>
      <c r="D38" s="23"/>
      <c r="E38" s="23"/>
      <c r="F38" s="23">
        <f>F37</f>
        <v>0</v>
      </c>
      <c r="G38" s="66">
        <v>2.3E-2</v>
      </c>
      <c r="H38" s="49">
        <f>ROUND(F38*G38*2,1)/2</f>
        <v>0</v>
      </c>
      <c r="I38" s="50">
        <v>7.7</v>
      </c>
      <c r="J38" s="49">
        <f>ROUND(H38*I38/100*2,1)/2</f>
        <v>0</v>
      </c>
      <c r="K38" s="65">
        <f t="shared" si="3"/>
        <v>0</v>
      </c>
      <c r="L38" s="52"/>
      <c r="M38" s="22" t="s">
        <v>19</v>
      </c>
      <c r="N38" s="20"/>
      <c r="O38" s="21"/>
      <c r="P38" s="23"/>
      <c r="Q38" s="23"/>
      <c r="R38" s="23">
        <f>'2022_2023'!F38</f>
        <v>0</v>
      </c>
      <c r="S38" s="118">
        <v>2.3E-2</v>
      </c>
      <c r="T38" s="49">
        <f>ROUND(R38*S38*2,1)/2</f>
        <v>0</v>
      </c>
      <c r="U38" s="50">
        <v>7.7</v>
      </c>
      <c r="V38" s="49">
        <f>ROUND(T38*U38/100*2,1)/2</f>
        <v>0</v>
      </c>
      <c r="W38" s="65">
        <f>T38+V38</f>
        <v>0</v>
      </c>
    </row>
    <row r="39" spans="1:23" x14ac:dyDescent="0.2">
      <c r="A39" s="22" t="s">
        <v>20</v>
      </c>
      <c r="B39" s="20"/>
      <c r="C39" s="21"/>
      <c r="D39" s="23"/>
      <c r="E39" s="23"/>
      <c r="F39" s="23">
        <f>F38</f>
        <v>0</v>
      </c>
      <c r="G39" s="66">
        <v>1.6000000000000001E-3</v>
      </c>
      <c r="H39" s="49">
        <f>ROUND(F39*G39*2,1)/2</f>
        <v>0</v>
      </c>
      <c r="I39" s="50">
        <v>7.7</v>
      </c>
      <c r="J39" s="49">
        <f>ROUND(H39*I39/100*2,1)/2</f>
        <v>0</v>
      </c>
      <c r="K39" s="65">
        <f t="shared" si="3"/>
        <v>0</v>
      </c>
      <c r="L39" s="52"/>
      <c r="M39" s="22" t="s">
        <v>20</v>
      </c>
      <c r="N39" s="20"/>
      <c r="O39" s="21"/>
      <c r="P39" s="23"/>
      <c r="Q39" s="23"/>
      <c r="R39" s="23">
        <f>'2022_2023'!F39</f>
        <v>0</v>
      </c>
      <c r="S39" s="118">
        <v>4.5999999999999999E-3</v>
      </c>
      <c r="T39" s="49">
        <f>ROUND(R39*S39*2,1)/2</f>
        <v>0</v>
      </c>
      <c r="U39" s="50">
        <v>7.7</v>
      </c>
      <c r="V39" s="49">
        <f>ROUND(T39*U39/100*2,1)/2</f>
        <v>0</v>
      </c>
      <c r="W39" s="65">
        <f>T39+V39</f>
        <v>0</v>
      </c>
    </row>
    <row r="40" spans="1:23" x14ac:dyDescent="0.2">
      <c r="A40" s="22"/>
      <c r="B40" s="20"/>
      <c r="C40" s="21"/>
      <c r="D40" s="23"/>
      <c r="E40" s="23"/>
      <c r="F40" s="23"/>
      <c r="G40" s="48"/>
      <c r="H40" s="49"/>
      <c r="I40" s="50"/>
      <c r="J40" s="50"/>
      <c r="K40" s="51"/>
      <c r="L40" s="52"/>
      <c r="M40" s="22"/>
      <c r="N40" s="20"/>
      <c r="O40" s="21"/>
      <c r="P40" s="23"/>
      <c r="Q40" s="23"/>
      <c r="R40" s="23"/>
      <c r="S40" s="48"/>
      <c r="T40" s="49"/>
      <c r="U40" s="50"/>
      <c r="V40" s="50"/>
      <c r="W40" s="51"/>
    </row>
    <row r="41" spans="1:23" x14ac:dyDescent="0.2">
      <c r="A41" s="22"/>
      <c r="B41" s="20"/>
      <c r="C41" s="21"/>
      <c r="D41" s="23"/>
      <c r="E41" s="23"/>
      <c r="F41" s="23"/>
      <c r="G41" s="48"/>
      <c r="H41" s="49"/>
      <c r="I41" s="50"/>
      <c r="J41" s="50"/>
      <c r="K41" s="51"/>
      <c r="L41" s="52"/>
      <c r="M41" s="22"/>
      <c r="N41" s="20"/>
      <c r="O41" s="21"/>
      <c r="P41" s="23"/>
      <c r="Q41" s="23"/>
      <c r="R41" s="23"/>
      <c r="S41" s="48"/>
      <c r="T41" s="49"/>
      <c r="U41" s="50"/>
      <c r="V41" s="50"/>
      <c r="W41" s="51"/>
    </row>
    <row r="42" spans="1:23" ht="15" x14ac:dyDescent="0.25">
      <c r="A42" s="42" t="s">
        <v>10</v>
      </c>
      <c r="B42" s="43"/>
      <c r="C42" s="38"/>
      <c r="D42" s="53"/>
      <c r="E42" s="53"/>
      <c r="F42" s="53"/>
      <c r="G42" s="54"/>
      <c r="H42" s="55"/>
      <c r="I42" s="56"/>
      <c r="J42" s="56"/>
      <c r="K42" s="57">
        <f>K37+K38+K39+K40</f>
        <v>0</v>
      </c>
      <c r="L42" s="52"/>
      <c r="M42" s="42" t="s">
        <v>10</v>
      </c>
      <c r="N42" s="43"/>
      <c r="O42" s="38"/>
      <c r="P42" s="53"/>
      <c r="Q42" s="53"/>
      <c r="R42" s="53"/>
      <c r="S42" s="54"/>
      <c r="T42" s="55"/>
      <c r="U42" s="56"/>
      <c r="V42" s="56"/>
      <c r="W42" s="57">
        <f>W37+W38+W39+W40</f>
        <v>0</v>
      </c>
    </row>
    <row r="43" spans="1:23" x14ac:dyDescent="0.2">
      <c r="A43" s="22"/>
      <c r="B43" s="20"/>
      <c r="C43" s="21"/>
      <c r="D43" s="23"/>
      <c r="E43" s="23"/>
      <c r="F43" s="23"/>
      <c r="G43" s="48"/>
      <c r="H43" s="49"/>
      <c r="I43" s="50"/>
      <c r="J43" s="50"/>
      <c r="K43" s="51"/>
      <c r="L43" s="52"/>
      <c r="M43" s="22"/>
      <c r="N43" s="20"/>
      <c r="O43" s="21"/>
      <c r="P43" s="23"/>
      <c r="Q43" s="23"/>
      <c r="R43" s="23"/>
      <c r="S43" s="48"/>
      <c r="T43" s="49"/>
      <c r="U43" s="50"/>
      <c r="V43" s="50"/>
      <c r="W43" s="51"/>
    </row>
    <row r="44" spans="1:23" ht="15.75" thickBot="1" x14ac:dyDescent="0.3">
      <c r="A44" s="45" t="s">
        <v>21</v>
      </c>
      <c r="B44" s="46"/>
      <c r="C44" s="47"/>
      <c r="D44" s="67"/>
      <c r="E44" s="67"/>
      <c r="F44" s="67"/>
      <c r="G44" s="68"/>
      <c r="H44" s="69"/>
      <c r="I44" s="70"/>
      <c r="J44" s="70"/>
      <c r="K44" s="71">
        <f>K23+K35+K42</f>
        <v>61.4</v>
      </c>
      <c r="L44" s="52"/>
      <c r="M44" s="45" t="s">
        <v>21</v>
      </c>
      <c r="N44" s="46"/>
      <c r="O44" s="47"/>
      <c r="P44" s="67"/>
      <c r="Q44" s="67"/>
      <c r="R44" s="67"/>
      <c r="S44" s="68"/>
      <c r="T44" s="69"/>
      <c r="U44" s="70"/>
      <c r="V44" s="70"/>
      <c r="W44" s="71">
        <f>W23+W35+W42</f>
        <v>61.4</v>
      </c>
    </row>
    <row r="45" spans="1:23" x14ac:dyDescent="0.2">
      <c r="A45" s="15"/>
      <c r="B45" s="15"/>
      <c r="C45" s="13"/>
      <c r="D45" s="72" t="s">
        <v>34</v>
      </c>
      <c r="E45" s="73"/>
      <c r="F45" s="73"/>
      <c r="G45" s="74"/>
      <c r="H45" s="75"/>
      <c r="I45" s="76"/>
      <c r="J45" s="76"/>
      <c r="K45" s="76"/>
      <c r="L45" s="52"/>
      <c r="M45" s="52"/>
      <c r="N45" s="52"/>
      <c r="O45" s="72" t="s">
        <v>34</v>
      </c>
      <c r="P45" s="52"/>
      <c r="Q45" s="52"/>
      <c r="R45" s="52"/>
      <c r="S45" s="52"/>
      <c r="T45" s="52"/>
      <c r="U45" s="52"/>
      <c r="V45" s="52"/>
      <c r="W45" s="52"/>
    </row>
    <row r="58" spans="1:23" x14ac:dyDescent="0.2">
      <c r="A58" s="7"/>
      <c r="B58" s="7"/>
      <c r="C58" s="8"/>
      <c r="D58" s="9"/>
      <c r="E58" s="9"/>
      <c r="F58" s="9"/>
      <c r="G58" s="10"/>
      <c r="H58" s="11"/>
      <c r="I58" s="12"/>
      <c r="J58" s="12"/>
      <c r="K58" s="12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</row>
  </sheetData>
  <sheetProtection sheet="1" objects="1" scenarios="1" selectLockedCells="1"/>
  <pageMargins left="0.25" right="0.25" top="0.83374999999999999" bottom="0.75" header="0.3" footer="0.3"/>
  <pageSetup paperSize="9" scale="56" orientation="landscape" r:id="rId1"/>
  <headerFooter>
    <oddHeader>&amp;L         &amp;G      &amp;"Arial,Fett"&amp;20GEMEINDE WÜRENLINGEN</oddHeader>
    <oddFooter>&amp;L&amp;"Arial,Standard"Technische Werke 
Dorfstrasse 13
5303 Würenlingen&amp;R&amp;"Arial,Standard"Telefon: 056 297 15 47
E-Mail: tww@wuerenlingen.ch 
www.wuerenlingen.ch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2022_2023</vt:lpstr>
    </vt:vector>
  </TitlesOfParts>
  <Company>Gemeinde Würenlingen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Breitenstein</dc:creator>
  <cp:lastModifiedBy>Schnyder Stefanie</cp:lastModifiedBy>
  <cp:lastPrinted>2022-09-07T11:12:41Z</cp:lastPrinted>
  <dcterms:created xsi:type="dcterms:W3CDTF">2022-09-07T05:02:01Z</dcterms:created>
  <dcterms:modified xsi:type="dcterms:W3CDTF">2022-09-07T12:53:08Z</dcterms:modified>
</cp:coreProperties>
</file>